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75\"/>
    </mc:Choice>
  </mc:AlternateContent>
  <xr:revisionPtr revIDLastSave="0" documentId="13_ncr:1_{6201D31A-8C20-4F0B-95C0-6D4E0B073B0E}" xr6:coauthVersionLast="47" xr6:coauthVersionMax="47" xr10:uidLastSave="{00000000-0000-0000-0000-000000000000}"/>
  <bookViews>
    <workbookView xWindow="0" yWindow="2064" windowWidth="17640" windowHeight="11280" tabRatio="796" activeTab="4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 09-01" sheetId="4" r:id="rId4"/>
    <sheet name="ОСР 537 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I38" i="1"/>
  <c r="I37" i="1"/>
  <c r="C37" i="1"/>
  <c r="C38" i="1" s="1"/>
  <c r="I36" i="1"/>
  <c r="C36" i="1"/>
  <c r="I35" i="1"/>
  <c r="C35" i="1"/>
  <c r="I34" i="1"/>
  <c r="C30" i="1"/>
  <c r="C32" i="1" s="1"/>
  <c r="C39" i="1" l="1"/>
  <c r="C40" i="1"/>
  <c r="C31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<sst xmlns="http://schemas.openxmlformats.org/spreadsheetml/2006/main" count="230" uniqueCount="136">
  <si>
    <t>СВОДКА ЗАТРАТ</t>
  </si>
  <si>
    <t>P_0375</t>
  </si>
  <si>
    <t>(идентификатор инвестиционного проекта)</t>
  </si>
  <si>
    <t>Реконструкция ВЛ-10 кВ Ф-4,5,7 ПС 110/35/10 кВ Шигоны Шигонский район Самарская область (одноцепная линия протяженностью 2,2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</si>
  <si>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</si>
  <si>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</si>
  <si>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</si>
  <si>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</si>
  <si>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</si>
  <si>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</si>
  <si>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</si>
  <si>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</si>
  <si>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</si>
  <si>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</si>
  <si>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</si>
  <si>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</si>
  <si>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</si>
  <si>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</si>
  <si>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</si>
  <si>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</si>
  <si>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</si>
  <si>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</si>
  <si>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</si>
  <si>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</si>
  <si>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</si>
  <si>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</si>
  <si>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</si>
  <si>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</si>
  <si>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</si>
  <si>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</si>
  <si>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</si>
  <si>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</si>
  <si>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</si>
  <si>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</si>
  <si>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</si>
  <si>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</si>
  <si>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</si>
  <si>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</si>
  <si>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</si>
  <si>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</si>
  <si>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</si>
  <si>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</si>
  <si>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</si>
  <si>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</si>
  <si>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</si>
  <si>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</si>
  <si>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</si>
  <si>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</si>
  <si>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</si>
  <si>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</si>
  <si>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</si>
  <si>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</si>
  <si>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</si>
  <si>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</si>
  <si>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</si>
  <si>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</si>
  <si>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</si>
  <si>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</si>
  <si>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</si>
  <si>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</si>
  <si>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</si>
  <si>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</si>
  <si>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</si>
  <si>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</si>
  <si>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</si>
  <si>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</si>
  <si>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</si>
  <si>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</si>
  <si>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</si>
  <si>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</si>
  <si>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</si>
  <si>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</si>
  <si>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</si>
  <si>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</si>
  <si>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</si>
  <si>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</si>
  <si>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</si>
  <si>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</si>
  <si>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</si>
  <si>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</si>
  <si>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</si>
  <si>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</si>
  <si>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</si>
  <si>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</si>
  <si>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</si>
  <si>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</si>
  <si>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</si>
  <si>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</si>
  <si>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</si>
  <si>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</si>
  <si>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</si>
  <si>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</si>
  <si>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</si>
  <si>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</si>
  <si>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</si>
  <si>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 09-01</t>
  </si>
  <si>
    <t>Реконструкция ВЛ-10кВ Ф-НБ-5 ПС 35/10 кВ Новый Буян" Красноярский район Самарская область.</t>
  </si>
  <si>
    <t>ЛС-537-1-09</t>
  </si>
  <si>
    <t>ПНР ВЛЗ-10кВ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</si>
  <si>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</si>
  <si>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</si>
  <si>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</si>
  <si>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</si>
  <si>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</si>
  <si>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</si>
  <si>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</si>
  <si>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</si>
  <si>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</si>
  <si>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</si>
  <si>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</si>
  <si>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</si>
  <si>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</si>
  <si>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</si>
  <si>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</si>
  <si>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</si>
  <si>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</si>
  <si>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</si>
  <si>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537 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</si>
  <si>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</si>
  <si>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</si>
  <si>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</si>
  <si>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</si>
  <si>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</si>
  <si>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</si>
  <si>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</si>
  <si>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</si>
  <si>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</si>
  <si>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</si>
  <si>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</si>
  <si>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</si>
  <si>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изолированный СИП-3 1х95</t>
  </si>
  <si>
    <t>Стойка железобетонная высотой 11,0 м СВ110-5</t>
  </si>
  <si>
    <t>шт</t>
  </si>
  <si>
    <t>Стойка железобетонная  СС 136,6-3,1</t>
  </si>
  <si>
    <t>ФСБЦ-21.2.01.01-0051</t>
  </si>
  <si>
    <t>ФСБЦ-05.1.02.07-0075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</si>
</sst>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5" formatCode="#\ ##0.00"/>
    <numFmt numFmtId="166" formatCode="#\ ##0"/>
    <numFmt numFmtId="167" formatCode="_-* #\ ##0.00000\ _₽_-;\-* #\ ##0.00000\ _₽_-;_-* &quot;-&quot;?????\ _₽_-;_-@_-"/>
    <numFmt numFmtId="168" formatCode="###\ ###\ ###\ ##0.00"/>
    <numFmt numFmtId="169" formatCode="#\ ##0.00000"/>
    <numFmt numFmtId="170" formatCode="_-* #\ ##0.00\ _₽_-;\-* #\ ##0.00\ _₽_-;_-* &quot;-&quot;??\ _₽_-;_-@_-"/>
    <numFmt numFmtId="171" formatCode="_-* #\ ##0.00000\ _₽_-;\-* #\ ##0.00000\ _₽_-;_-* &quot;-&quot;????????\ _₽_-;_-@_-"/>
    <numFmt numFmtId="172" formatCode="_-* #\ ##0.0000\ _₽_-;\-* #\ ##0.0000\ _₽_-;_-* &quot;-&quot;??\ _₽_-;_-@_-"/>
    <numFmt numFmtId="173" formatCode="_-* #\ ##0.0_-;\-* #\ ##0.0_-;_-* &quot;-&quot;??_-;_-@_-"/>
    <numFmt numFmtId="174" formatCode="_-* #\ ##0.00\ _₽_-;\-* #\ ##0.00\ _₽_-;_-* &quot;-&quot;?????\ _₽_-;_-@_-"/>
    <numFmt numFmtId="175" formatCode="#\ ##0.000000"/>
    <numFmt numFmtId="176" formatCode="_-* #\ ##0.00000000_-;\-* #\ ##0.00000000_-;_-* &quot;-&quot;??_-;_-@_-"/>
    <numFmt numFmtId="180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5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0" fontId="13" fillId="0" borderId="1" xfId="3" applyNumberFormat="1" applyFont="1" applyBorder="1" applyAlignment="1">
      <alignment vertical="center" wrapText="1"/>
    </xf>
    <xf numFmtId="170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1" fontId="8" fillId="0" borderId="0" xfId="4" applyNumberFormat="1" applyFont="1" applyAlignment="1">
      <alignment vertical="center"/>
    </xf>
    <xf numFmtId="167" fontId="8" fillId="0" borderId="0" xfId="4" applyNumberFormat="1" applyFont="1" applyAlignment="1">
      <alignment vertical="center"/>
    </xf>
    <xf numFmtId="172" fontId="8" fillId="0" borderId="0" xfId="4" applyNumberFormat="1" applyFont="1" applyAlignment="1">
      <alignment vertical="center"/>
    </xf>
    <xf numFmtId="173" fontId="13" fillId="0" borderId="1" xfId="1" applyNumberFormat="1" applyFont="1" applyFill="1" applyBorder="1" applyAlignment="1">
      <alignment vertical="center" wrapText="1"/>
    </xf>
    <xf numFmtId="174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67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67" fontId="15" fillId="0" borderId="0" xfId="4" applyNumberFormat="1" applyFont="1" applyAlignment="1">
      <alignment vertical="center"/>
    </xf>
    <xf numFmtId="165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3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5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4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6" fontId="13" fillId="2" borderId="0" xfId="1" applyNumberFormat="1" applyFont="1" applyFill="1" applyAlignment="1">
      <alignment horizontal="center" vertical="center"/>
    </xf>
    <xf numFmtId="4" fontId="8" fillId="0" borderId="0" xfId="4" applyNumberFormat="1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0" fontId="14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opLeftCell="A17" zoomScale="90" zoomScaleNormal="90" workbookViewId="0">
      <selection activeCell="C42" sqref="C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0.6640625" customWidth="1"/>
    <col min="9" max="9" width="14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6" t="s">
        <v>0</v>
      </c>
      <c r="B12" s="86"/>
      <c r="C12" s="86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7" t="s">
        <v>1</v>
      </c>
      <c r="B16" s="87"/>
      <c r="C16" s="87"/>
    </row>
    <row r="17" spans="1:9" ht="15.75" customHeight="1">
      <c r="A17" s="88" t="s">
        <v>2</v>
      </c>
      <c r="B17" s="88"/>
      <c r="C17" s="88"/>
    </row>
    <row r="18" spans="1:9" ht="15.75" customHeight="1">
      <c r="A18" s="24"/>
      <c r="B18" s="24"/>
      <c r="C18" s="24"/>
    </row>
    <row r="19" spans="1:9" ht="72" customHeight="1">
      <c r="A19" s="89" t="s">
        <v>3</v>
      </c>
      <c r="B19" s="89"/>
      <c r="C19" s="89"/>
    </row>
    <row r="20" spans="1:9" ht="15.75" customHeight="1">
      <c r="A20" s="88" t="s">
        <v>4</v>
      </c>
      <c r="B20" s="88"/>
      <c r="C20" s="88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3" t="s">
        <v>8</v>
      </c>
      <c r="B25" s="84"/>
      <c r="C25" s="85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1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1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470.07897000000003</v>
      </c>
      <c r="D29" s="51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470.07897000000003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78.346490000000017</v>
      </c>
      <c r="D31" s="51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C30*I34</f>
        <v>488.45040137310815</v>
      </c>
      <c r="D32" s="82"/>
      <c r="E32" s="66">
        <f>D32-C32</f>
        <v>-488.45040137310815</v>
      </c>
      <c r="F32" s="67"/>
      <c r="G32" s="68">
        <v>2023</v>
      </c>
      <c r="H32" s="60">
        <v>109.096466260827</v>
      </c>
      <c r="I32" s="80"/>
    </row>
    <row r="33" spans="1:9" ht="15.6">
      <c r="A33" s="83" t="s">
        <v>24</v>
      </c>
      <c r="B33" s="84"/>
      <c r="C33" s="85"/>
      <c r="D33" s="51"/>
      <c r="E33" s="69"/>
      <c r="F33" s="70"/>
      <c r="G33" s="59">
        <v>2024</v>
      </c>
      <c r="H33" s="60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1"/>
      <c r="F34" s="72"/>
      <c r="G34" s="59">
        <v>2025</v>
      </c>
      <c r="H34" s="60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3">
        <f>ССР!D70+ССР!E70</f>
        <v>22713.020004366099</v>
      </c>
      <c r="D35" s="51"/>
      <c r="E35" s="71"/>
      <c r="F35" s="57"/>
      <c r="G35" s="59">
        <v>2026</v>
      </c>
      <c r="H35" s="60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3">
        <f>ССР!F70</f>
        <v>0</v>
      </c>
      <c r="D36" s="51"/>
      <c r="E36" s="71"/>
      <c r="F36" s="57"/>
      <c r="G36" s="59">
        <v>2027</v>
      </c>
      <c r="H36" s="60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3">
        <f>(ССР!G66)*1.2-C29</f>
        <v>2822.6544844223522</v>
      </c>
      <c r="D37" s="51"/>
      <c r="E37" s="71"/>
      <c r="F37" s="57"/>
      <c r="G37" s="59">
        <v>2028</v>
      </c>
      <c r="H37" s="60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3">
        <f>C35+C36+C37</f>
        <v>25535.674488788452</v>
      </c>
      <c r="D38" s="57"/>
      <c r="E38" s="66"/>
      <c r="F38" s="67"/>
      <c r="G38" s="59">
        <v>2029</v>
      </c>
      <c r="H38" s="60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1">
        <f>C38-ROUND(C38/1.2,5)</f>
        <v>4255.9457487884538</v>
      </c>
      <c r="D39" s="51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74">
        <f>C38*I35</f>
        <v>28256.10425396985</v>
      </c>
      <c r="D40" s="51"/>
      <c r="E40" s="66">
        <f>D40-C40</f>
        <v>-28256.10425396985</v>
      </c>
      <c r="F40" s="67"/>
      <c r="G40" s="51"/>
      <c r="H40" s="51"/>
      <c r="I40" s="51"/>
    </row>
    <row r="41" spans="1:9" ht="15.6">
      <c r="A41" s="50"/>
      <c r="B41" s="53"/>
      <c r="C41" s="73"/>
      <c r="D41" s="51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C40+C32</f>
        <v>28744.554655342959</v>
      </c>
      <c r="D42" s="51"/>
      <c r="E42" s="66">
        <f>D42-C42</f>
        <v>-28744.554655342959</v>
      </c>
      <c r="F42" s="67"/>
      <c r="G42" s="51"/>
      <c r="H42" s="51"/>
      <c r="I42" s="76"/>
    </row>
    <row r="43" spans="1:9" ht="15.6">
      <c r="A43" s="52"/>
      <c r="B43" s="52"/>
      <c r="C43" s="52"/>
      <c r="D43" s="76"/>
      <c r="E43" s="51"/>
      <c r="F43" s="72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2" zoomScale="90" zoomScaleNormal="90" workbookViewId="0">
      <selection activeCell="C15" sqref="C15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9" t="s">
        <v>3</v>
      </c>
      <c r="B13" s="89"/>
      <c r="C13" s="89"/>
      <c r="D13" s="89"/>
      <c r="E13" s="89"/>
      <c r="F13" s="89"/>
      <c r="G13" s="89"/>
      <c r="H13" s="89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29</v>
      </c>
      <c r="C18" s="93" t="s">
        <v>30</v>
      </c>
      <c r="D18" s="90" t="s">
        <v>31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17173.468796595</v>
      </c>
      <c r="E25" s="41">
        <v>298.54080356755998</v>
      </c>
      <c r="F25" s="41">
        <v>0</v>
      </c>
      <c r="G25" s="41">
        <v>0</v>
      </c>
      <c r="H25" s="41">
        <v>17472.009600163001</v>
      </c>
    </row>
    <row r="26" spans="1:8">
      <c r="A26" s="2"/>
      <c r="B26" s="33"/>
      <c r="C26" s="33" t="s">
        <v>42</v>
      </c>
      <c r="D26" s="41">
        <v>17173.468796595</v>
      </c>
      <c r="E26" s="41">
        <v>298.54080356755998</v>
      </c>
      <c r="F26" s="41">
        <v>0</v>
      </c>
      <c r="G26" s="41">
        <v>0</v>
      </c>
      <c r="H26" s="41">
        <v>17472.009600163001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17173.468796595</v>
      </c>
      <c r="E42" s="41">
        <v>298.54080356755998</v>
      </c>
      <c r="F42" s="41">
        <v>0</v>
      </c>
      <c r="G42" s="41">
        <v>0</v>
      </c>
      <c r="H42" s="41">
        <v>17472.009600163001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429.33671991488001</v>
      </c>
      <c r="E44" s="41">
        <v>7.4635200891888003</v>
      </c>
      <c r="F44" s="41">
        <v>0</v>
      </c>
      <c r="G44" s="41">
        <v>0</v>
      </c>
      <c r="H44" s="41">
        <v>436.80024000407002</v>
      </c>
    </row>
    <row r="45" spans="1:8">
      <c r="A45" s="2"/>
      <c r="B45" s="33"/>
      <c r="C45" s="33" t="s">
        <v>57</v>
      </c>
      <c r="D45" s="41">
        <v>429.33671991488001</v>
      </c>
      <c r="E45" s="41">
        <v>7.4635200891888003</v>
      </c>
      <c r="F45" s="41">
        <v>0</v>
      </c>
      <c r="G45" s="41">
        <v>0</v>
      </c>
      <c r="H45" s="41">
        <v>436.80024000407002</v>
      </c>
    </row>
    <row r="46" spans="1:8">
      <c r="A46" s="2"/>
      <c r="B46" s="33"/>
      <c r="C46" s="33" t="s">
        <v>58</v>
      </c>
      <c r="D46" s="41">
        <v>17602.805516510001</v>
      </c>
      <c r="E46" s="41">
        <v>306.00432365674999</v>
      </c>
      <c r="F46" s="41">
        <v>0</v>
      </c>
      <c r="G46" s="41">
        <v>0</v>
      </c>
      <c r="H46" s="41">
        <v>17908.809840166999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60</v>
      </c>
      <c r="C48" s="48" t="s">
        <v>41</v>
      </c>
      <c r="D48" s="41">
        <v>0</v>
      </c>
      <c r="E48" s="41">
        <v>0</v>
      </c>
      <c r="F48" s="41">
        <v>0</v>
      </c>
      <c r="G48" s="41">
        <v>410.30929011884001</v>
      </c>
      <c r="H48" s="41">
        <v>410.30929011884001</v>
      </c>
    </row>
    <row r="49" spans="1:8" ht="31.2">
      <c r="A49" s="2">
        <v>4</v>
      </c>
      <c r="B49" s="2" t="s">
        <v>61</v>
      </c>
      <c r="C49" s="48" t="s">
        <v>62</v>
      </c>
      <c r="D49" s="41">
        <v>459.43322398091999</v>
      </c>
      <c r="E49" s="41">
        <v>7.9867128474408</v>
      </c>
      <c r="F49" s="41">
        <v>0</v>
      </c>
      <c r="G49" s="41">
        <v>0</v>
      </c>
      <c r="H49" s="41">
        <v>467.41993682835999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388.62117353163001</v>
      </c>
      <c r="H50" s="41">
        <v>388.62117353163001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135.30179849535</v>
      </c>
      <c r="H51" s="41">
        <v>135.30179849535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94.459853577917997</v>
      </c>
      <c r="H52" s="41">
        <v>94.459853577917997</v>
      </c>
    </row>
    <row r="53" spans="1:8">
      <c r="A53" s="2"/>
      <c r="B53" s="33"/>
      <c r="C53" s="33" t="s">
        <v>67</v>
      </c>
      <c r="D53" s="41">
        <v>459.43322398091999</v>
      </c>
      <c r="E53" s="41">
        <v>7.9867128474408</v>
      </c>
      <c r="F53" s="41">
        <v>0</v>
      </c>
      <c r="G53" s="41">
        <v>1028.6921157237</v>
      </c>
      <c r="H53" s="41">
        <v>1496.1120525521001</v>
      </c>
    </row>
    <row r="54" spans="1:8">
      <c r="A54" s="2"/>
      <c r="B54" s="33"/>
      <c r="C54" s="33" t="s">
        <v>68</v>
      </c>
      <c r="D54" s="41">
        <v>18062.238740491</v>
      </c>
      <c r="E54" s="41">
        <v>313.99103650418999</v>
      </c>
      <c r="F54" s="41">
        <v>0</v>
      </c>
      <c r="G54" s="41">
        <v>1028.6921157237</v>
      </c>
      <c r="H54" s="41">
        <v>19404.921892719001</v>
      </c>
    </row>
    <row r="55" spans="1:8" ht="31.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71</v>
      </c>
      <c r="D58" s="41">
        <v>18062.238740491</v>
      </c>
      <c r="E58" s="41">
        <v>313.99103650418999</v>
      </c>
      <c r="F58" s="41">
        <v>0</v>
      </c>
      <c r="G58" s="41">
        <v>1028.6921157237</v>
      </c>
      <c r="H58" s="41">
        <v>19404.921892719001</v>
      </c>
    </row>
    <row r="59" spans="1:8" ht="157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1635.3317147150001</v>
      </c>
      <c r="H60" s="41">
        <v>1635.3317147150001</v>
      </c>
    </row>
    <row r="61" spans="1:8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1635.3317147150001</v>
      </c>
      <c r="H61" s="41">
        <v>1635.3317147150001</v>
      </c>
    </row>
    <row r="62" spans="1:8">
      <c r="A62" s="2"/>
      <c r="B62" s="33"/>
      <c r="C62" s="33" t="s">
        <v>76</v>
      </c>
      <c r="D62" s="41">
        <v>18062.238740491</v>
      </c>
      <c r="E62" s="41">
        <v>313.99103650418999</v>
      </c>
      <c r="F62" s="41">
        <v>0</v>
      </c>
      <c r="G62" s="41">
        <v>2664.0238304387999</v>
      </c>
      <c r="H62" s="41">
        <v>21040.253607433999</v>
      </c>
    </row>
    <row r="63" spans="1:8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78</v>
      </c>
      <c r="C64" s="48" t="s">
        <v>79</v>
      </c>
      <c r="D64" s="41">
        <f>D62*3%</f>
        <v>541.86716221473</v>
      </c>
      <c r="E64" s="41">
        <f>E62*3%</f>
        <v>9.4197310951256998</v>
      </c>
      <c r="F64" s="41">
        <f>F62*3%</f>
        <v>0</v>
      </c>
      <c r="G64" s="41">
        <f>G62*3%</f>
        <v>79.920714913164005</v>
      </c>
      <c r="H64" s="41">
        <f>SUM(D64:G64)</f>
        <v>631.20760822301997</v>
      </c>
    </row>
    <row r="65" spans="1:8">
      <c r="A65" s="2"/>
      <c r="B65" s="33"/>
      <c r="C65" s="33" t="s">
        <v>80</v>
      </c>
      <c r="D65" s="41">
        <f>D64</f>
        <v>541.86716221473</v>
      </c>
      <c r="E65" s="41">
        <f>E64</f>
        <v>9.4197310951256998</v>
      </c>
      <c r="F65" s="41">
        <f>F64</f>
        <v>0</v>
      </c>
      <c r="G65" s="41">
        <f>G64</f>
        <v>79.920714913164005</v>
      </c>
      <c r="H65" s="41">
        <f>SUM(D65:G65)</f>
        <v>631.20760822301997</v>
      </c>
    </row>
    <row r="66" spans="1:8">
      <c r="A66" s="2"/>
      <c r="B66" s="33"/>
      <c r="C66" s="33" t="s">
        <v>81</v>
      </c>
      <c r="D66" s="41">
        <f>D65+D62</f>
        <v>18604.105902705702</v>
      </c>
      <c r="E66" s="41">
        <f>E65+E62</f>
        <v>323.41076759931599</v>
      </c>
      <c r="F66" s="41">
        <f>F65+F62</f>
        <v>0</v>
      </c>
      <c r="G66" s="41">
        <f>G65+G62</f>
        <v>2743.9445453519602</v>
      </c>
      <c r="H66" s="41">
        <f>SUM(D66:G66)</f>
        <v>21671.461215657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83</v>
      </c>
      <c r="C68" s="48" t="s">
        <v>84</v>
      </c>
      <c r="D68" s="41">
        <f>D66*20%</f>
        <v>3720.8211805411502</v>
      </c>
      <c r="E68" s="41">
        <f>E66*20%</f>
        <v>64.682153519863107</v>
      </c>
      <c r="F68" s="41">
        <f>F66*20%</f>
        <v>0</v>
      </c>
      <c r="G68" s="41">
        <f>G66*20%</f>
        <v>548.78890907039295</v>
      </c>
      <c r="H68" s="41">
        <f>SUM(D68:G68)</f>
        <v>4334.2922431314</v>
      </c>
    </row>
    <row r="69" spans="1:8">
      <c r="A69" s="2"/>
      <c r="B69" s="33"/>
      <c r="C69" s="33" t="s">
        <v>85</v>
      </c>
      <c r="D69" s="41">
        <f>D68</f>
        <v>3720.8211805411502</v>
      </c>
      <c r="E69" s="41">
        <f>E68</f>
        <v>64.682153519863107</v>
      </c>
      <c r="F69" s="41">
        <f>F68</f>
        <v>0</v>
      </c>
      <c r="G69" s="41">
        <f>G68</f>
        <v>548.78890907039295</v>
      </c>
      <c r="H69" s="41">
        <f>SUM(D69:G69)</f>
        <v>4334.2922431314</v>
      </c>
    </row>
    <row r="70" spans="1:8">
      <c r="A70" s="2"/>
      <c r="B70" s="33"/>
      <c r="C70" s="33" t="s">
        <v>86</v>
      </c>
      <c r="D70" s="41">
        <f>D69+D66</f>
        <v>22324.927083246901</v>
      </c>
      <c r="E70" s="41">
        <f>E69+E66</f>
        <v>388.09292111917898</v>
      </c>
      <c r="F70" s="41">
        <f>F69+F66</f>
        <v>0</v>
      </c>
      <c r="G70" s="41">
        <f>G69+G66</f>
        <v>3292.73345442236</v>
      </c>
      <c r="H70" s="41">
        <f>SUM(D70:G70)</f>
        <v>26005.7534587884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984.73246616330005</v>
      </c>
      <c r="E13" s="32">
        <v>641.56290895079997</v>
      </c>
      <c r="F13" s="32">
        <v>0</v>
      </c>
      <c r="G13" s="32">
        <v>0</v>
      </c>
      <c r="H13" s="32">
        <v>1626.2953751140999</v>
      </c>
      <c r="J13" s="20"/>
    </row>
    <row r="14" spans="1:14">
      <c r="A14" s="2"/>
      <c r="B14" s="33"/>
      <c r="C14" s="33" t="s">
        <v>94</v>
      </c>
      <c r="D14" s="32">
        <v>984.73246616330005</v>
      </c>
      <c r="E14" s="32">
        <v>641.56290895079997</v>
      </c>
      <c r="F14" s="32">
        <v>0</v>
      </c>
      <c r="G14" s="32">
        <v>0</v>
      </c>
      <c r="H14" s="32">
        <v>1626.2953751140999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9" sqref="B9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0</v>
      </c>
      <c r="E13" s="32">
        <v>0</v>
      </c>
      <c r="F13" s="32">
        <v>0</v>
      </c>
      <c r="G13" s="32">
        <v>392.36931756334002</v>
      </c>
      <c r="H13" s="32">
        <v>392.36931756334002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392.36931756334002</v>
      </c>
      <c r="H14" s="32">
        <v>392.36931756334002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tabSelected="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9" t="s">
        <v>3</v>
      </c>
      <c r="D2" s="89"/>
      <c r="E2" s="89"/>
      <c r="F2" s="89"/>
      <c r="G2" s="89"/>
      <c r="H2" s="89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100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29</v>
      </c>
      <c r="C10" s="93" t="s">
        <v>91</v>
      </c>
      <c r="D10" s="90" t="s">
        <v>31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101</v>
      </c>
      <c r="C13" s="3" t="s">
        <v>100</v>
      </c>
      <c r="D13" s="32">
        <v>0</v>
      </c>
      <c r="E13" s="32">
        <v>0</v>
      </c>
      <c r="F13" s="32">
        <v>0</v>
      </c>
      <c r="G13" s="32">
        <v>1635.3317147150001</v>
      </c>
      <c r="H13" s="32">
        <v>1635.3317147150001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1635.3317147150001</v>
      </c>
      <c r="H14" s="32">
        <v>1635.3317147150001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5.900000000000006" customHeight="1">
      <c r="A1" s="10" t="s">
        <v>102</v>
      </c>
      <c r="B1" s="10" t="s">
        <v>103</v>
      </c>
      <c r="C1" s="10" t="s">
        <v>104</v>
      </c>
      <c r="D1" s="10" t="s">
        <v>105</v>
      </c>
      <c r="E1" s="10" t="s">
        <v>106</v>
      </c>
      <c r="F1" s="10" t="s">
        <v>107</v>
      </c>
      <c r="G1" s="10" t="s">
        <v>108</v>
      </c>
      <c r="H1" s="10" t="s">
        <v>109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100" t="s">
        <v>41</v>
      </c>
      <c r="B3" s="101"/>
      <c r="C3" s="11"/>
      <c r="D3" s="12">
        <v>1626.2953751140999</v>
      </c>
      <c r="E3" s="13"/>
      <c r="F3" s="13"/>
      <c r="G3" s="13"/>
      <c r="H3" s="14"/>
    </row>
    <row r="4" spans="1:8">
      <c r="A4" s="97" t="s">
        <v>110</v>
      </c>
      <c r="B4" s="15" t="s">
        <v>111</v>
      </c>
      <c r="C4" s="11"/>
      <c r="D4" s="12">
        <v>984.73246616330005</v>
      </c>
      <c r="E4" s="13"/>
      <c r="F4" s="13"/>
      <c r="G4" s="13"/>
      <c r="H4" s="14"/>
    </row>
    <row r="5" spans="1:8">
      <c r="A5" s="97"/>
      <c r="B5" s="15" t="s">
        <v>112</v>
      </c>
      <c r="C5" s="10"/>
      <c r="D5" s="12">
        <v>641.56290895079997</v>
      </c>
      <c r="E5" s="13"/>
      <c r="F5" s="13"/>
      <c r="G5" s="13"/>
      <c r="H5" s="16"/>
    </row>
    <row r="6" spans="1:8">
      <c r="A6" s="98"/>
      <c r="B6" s="15" t="s">
        <v>113</v>
      </c>
      <c r="C6" s="10"/>
      <c r="D6" s="12">
        <v>0</v>
      </c>
      <c r="E6" s="13"/>
      <c r="F6" s="13"/>
      <c r="G6" s="13"/>
      <c r="H6" s="16"/>
    </row>
    <row r="7" spans="1:8">
      <c r="A7" s="98"/>
      <c r="B7" s="15" t="s">
        <v>114</v>
      </c>
      <c r="C7" s="10"/>
      <c r="D7" s="12">
        <v>0</v>
      </c>
      <c r="E7" s="13"/>
      <c r="F7" s="13"/>
      <c r="G7" s="13"/>
      <c r="H7" s="16"/>
    </row>
    <row r="8" spans="1:8">
      <c r="A8" s="94" t="s">
        <v>93</v>
      </c>
      <c r="B8" s="95"/>
      <c r="C8" s="97" t="s">
        <v>115</v>
      </c>
      <c r="D8" s="17">
        <v>1626.2953751140999</v>
      </c>
      <c r="E8" s="13">
        <v>2.2000000000000002</v>
      </c>
      <c r="F8" s="13" t="s">
        <v>116</v>
      </c>
      <c r="G8" s="17">
        <v>739.22517050641</v>
      </c>
      <c r="H8" s="16"/>
    </row>
    <row r="9" spans="1:8">
      <c r="A9" s="99">
        <v>1</v>
      </c>
      <c r="B9" s="15" t="s">
        <v>111</v>
      </c>
      <c r="C9" s="97"/>
      <c r="D9" s="17">
        <v>984.73246616330005</v>
      </c>
      <c r="E9" s="13"/>
      <c r="F9" s="13"/>
      <c r="G9" s="13"/>
      <c r="H9" s="98" t="s">
        <v>41</v>
      </c>
    </row>
    <row r="10" spans="1:8">
      <c r="A10" s="97"/>
      <c r="B10" s="15" t="s">
        <v>112</v>
      </c>
      <c r="C10" s="97"/>
      <c r="D10" s="17">
        <v>641.56290895079997</v>
      </c>
      <c r="E10" s="13"/>
      <c r="F10" s="13"/>
      <c r="G10" s="13"/>
      <c r="H10" s="98"/>
    </row>
    <row r="11" spans="1:8">
      <c r="A11" s="97"/>
      <c r="B11" s="15" t="s">
        <v>113</v>
      </c>
      <c r="C11" s="97"/>
      <c r="D11" s="17">
        <v>0</v>
      </c>
      <c r="E11" s="13"/>
      <c r="F11" s="13"/>
      <c r="G11" s="13"/>
      <c r="H11" s="98"/>
    </row>
    <row r="12" spans="1:8">
      <c r="A12" s="97"/>
      <c r="B12" s="15" t="s">
        <v>114</v>
      </c>
      <c r="C12" s="97"/>
      <c r="D12" s="17">
        <v>0</v>
      </c>
      <c r="E12" s="13"/>
      <c r="F12" s="13"/>
      <c r="G12" s="13"/>
      <c r="H12" s="98"/>
    </row>
    <row r="13" spans="1:8" ht="24.6">
      <c r="A13" s="102" t="s">
        <v>96</v>
      </c>
      <c r="B13" s="101"/>
      <c r="C13" s="10"/>
      <c r="D13" s="12">
        <v>392.36931756334002</v>
      </c>
      <c r="E13" s="13"/>
      <c r="F13" s="13"/>
      <c r="G13" s="13"/>
      <c r="H13" s="16"/>
    </row>
    <row r="14" spans="1:8">
      <c r="A14" s="97" t="s">
        <v>117</v>
      </c>
      <c r="B14" s="15" t="s">
        <v>111</v>
      </c>
      <c r="C14" s="10"/>
      <c r="D14" s="12">
        <v>0</v>
      </c>
      <c r="E14" s="13"/>
      <c r="F14" s="13"/>
      <c r="G14" s="13"/>
      <c r="H14" s="16"/>
    </row>
    <row r="15" spans="1:8">
      <c r="A15" s="97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7"/>
      <c r="B16" s="15" t="s">
        <v>113</v>
      </c>
      <c r="C16" s="10"/>
      <c r="D16" s="12">
        <v>0</v>
      </c>
      <c r="E16" s="13"/>
      <c r="F16" s="13"/>
      <c r="G16" s="13"/>
      <c r="H16" s="16"/>
    </row>
    <row r="17" spans="1:8">
      <c r="A17" s="97"/>
      <c r="B17" s="15" t="s">
        <v>114</v>
      </c>
      <c r="C17" s="10"/>
      <c r="D17" s="12">
        <v>392.36931756334002</v>
      </c>
      <c r="E17" s="13"/>
      <c r="F17" s="13"/>
      <c r="G17" s="13"/>
      <c r="H17" s="16"/>
    </row>
    <row r="18" spans="1:8">
      <c r="A18" s="94" t="s">
        <v>98</v>
      </c>
      <c r="B18" s="95"/>
      <c r="C18" s="97" t="s">
        <v>115</v>
      </c>
      <c r="D18" s="17">
        <v>392.36931756334002</v>
      </c>
      <c r="E18" s="13">
        <v>2.2000000000000002</v>
      </c>
      <c r="F18" s="13" t="s">
        <v>116</v>
      </c>
      <c r="G18" s="17">
        <v>178.34968980151999</v>
      </c>
      <c r="H18" s="16"/>
    </row>
    <row r="19" spans="1:8">
      <c r="A19" s="99">
        <v>1</v>
      </c>
      <c r="B19" s="15" t="s">
        <v>111</v>
      </c>
      <c r="C19" s="97"/>
      <c r="D19" s="17">
        <v>0</v>
      </c>
      <c r="E19" s="13"/>
      <c r="F19" s="13"/>
      <c r="G19" s="13"/>
      <c r="H19" s="98" t="s">
        <v>41</v>
      </c>
    </row>
    <row r="20" spans="1:8">
      <c r="A20" s="97"/>
      <c r="B20" s="15" t="s">
        <v>112</v>
      </c>
      <c r="C20" s="97"/>
      <c r="D20" s="17">
        <v>0</v>
      </c>
      <c r="E20" s="13"/>
      <c r="F20" s="13"/>
      <c r="G20" s="13"/>
      <c r="H20" s="98"/>
    </row>
    <row r="21" spans="1:8">
      <c r="A21" s="97"/>
      <c r="B21" s="15" t="s">
        <v>113</v>
      </c>
      <c r="C21" s="97"/>
      <c r="D21" s="17">
        <v>0</v>
      </c>
      <c r="E21" s="13"/>
      <c r="F21" s="13"/>
      <c r="G21" s="13"/>
      <c r="H21" s="98"/>
    </row>
    <row r="22" spans="1:8">
      <c r="A22" s="97"/>
      <c r="B22" s="15" t="s">
        <v>114</v>
      </c>
      <c r="C22" s="97"/>
      <c r="D22" s="17">
        <v>392.36931756334002</v>
      </c>
      <c r="E22" s="13"/>
      <c r="F22" s="13"/>
      <c r="G22" s="13"/>
      <c r="H22" s="98"/>
    </row>
    <row r="23" spans="1:8" ht="24.6">
      <c r="A23" s="102" t="s">
        <v>100</v>
      </c>
      <c r="B23" s="101"/>
      <c r="C23" s="10"/>
      <c r="D23" s="12">
        <v>1635.3317147150001</v>
      </c>
      <c r="E23" s="13"/>
      <c r="F23" s="13"/>
      <c r="G23" s="13"/>
      <c r="H23" s="16"/>
    </row>
    <row r="24" spans="1:8">
      <c r="A24" s="97" t="s">
        <v>118</v>
      </c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7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7"/>
      <c r="B26" s="15" t="s">
        <v>113</v>
      </c>
      <c r="C26" s="10"/>
      <c r="D26" s="12">
        <v>0</v>
      </c>
      <c r="E26" s="13"/>
      <c r="F26" s="13"/>
      <c r="G26" s="13"/>
      <c r="H26" s="16"/>
    </row>
    <row r="27" spans="1:8">
      <c r="A27" s="97"/>
      <c r="B27" s="15" t="s">
        <v>114</v>
      </c>
      <c r="C27" s="10"/>
      <c r="D27" s="12">
        <v>1635.3317147150001</v>
      </c>
      <c r="E27" s="13"/>
      <c r="F27" s="13"/>
      <c r="G27" s="13"/>
      <c r="H27" s="16"/>
    </row>
    <row r="28" spans="1:8">
      <c r="A28" s="94" t="s">
        <v>100</v>
      </c>
      <c r="B28" s="95"/>
      <c r="C28" s="97" t="s">
        <v>115</v>
      </c>
      <c r="D28" s="17">
        <v>1635.3317147150001</v>
      </c>
      <c r="E28" s="13">
        <v>2.2000000000000002</v>
      </c>
      <c r="F28" s="13" t="s">
        <v>116</v>
      </c>
      <c r="G28" s="17">
        <v>743.33259759773</v>
      </c>
      <c r="H28" s="16"/>
    </row>
    <row r="29" spans="1:8">
      <c r="A29" s="99">
        <v>1</v>
      </c>
      <c r="B29" s="15" t="s">
        <v>111</v>
      </c>
      <c r="C29" s="97"/>
      <c r="D29" s="17">
        <v>0</v>
      </c>
      <c r="E29" s="13"/>
      <c r="F29" s="13"/>
      <c r="G29" s="13"/>
      <c r="H29" s="98" t="s">
        <v>41</v>
      </c>
    </row>
    <row r="30" spans="1:8">
      <c r="A30" s="97"/>
      <c r="B30" s="15" t="s">
        <v>112</v>
      </c>
      <c r="C30" s="97"/>
      <c r="D30" s="17">
        <v>0</v>
      </c>
      <c r="E30" s="13"/>
      <c r="F30" s="13"/>
      <c r="G30" s="13"/>
      <c r="H30" s="98"/>
    </row>
    <row r="31" spans="1:8">
      <c r="A31" s="97"/>
      <c r="B31" s="15" t="s">
        <v>113</v>
      </c>
      <c r="C31" s="97"/>
      <c r="D31" s="17">
        <v>0</v>
      </c>
      <c r="E31" s="13"/>
      <c r="F31" s="13"/>
      <c r="G31" s="13"/>
      <c r="H31" s="98"/>
    </row>
    <row r="32" spans="1:8">
      <c r="A32" s="97"/>
      <c r="B32" s="15" t="s">
        <v>114</v>
      </c>
      <c r="C32" s="97"/>
      <c r="D32" s="17">
        <v>1635.3317147150001</v>
      </c>
      <c r="E32" s="13"/>
      <c r="F32" s="13"/>
      <c r="G32" s="13"/>
      <c r="H32" s="98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6" t="s">
        <v>119</v>
      </c>
      <c r="B35" s="96"/>
      <c r="C35" s="96"/>
      <c r="D35" s="96"/>
      <c r="E35" s="96"/>
      <c r="F35" s="96"/>
      <c r="G35" s="96"/>
      <c r="H35" s="96"/>
    </row>
    <row r="36" spans="1:8">
      <c r="A36" s="96" t="s">
        <v>120</v>
      </c>
      <c r="B36" s="96"/>
      <c r="C36" s="96"/>
      <c r="D36" s="96"/>
      <c r="E36" s="96"/>
      <c r="F36" s="96"/>
      <c r="G36" s="96"/>
      <c r="H36" s="96"/>
    </row>
  </sheetData>
  <mergeCells count="20">
    <mergeCell ref="A3:B3"/>
    <mergeCell ref="A8:B8"/>
    <mergeCell ref="A13:B13"/>
    <mergeCell ref="A18:B18"/>
    <mergeCell ref="A23:B23"/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121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122</v>
      </c>
      <c r="B3" s="2" t="s">
        <v>123</v>
      </c>
      <c r="C3" s="2" t="s">
        <v>124</v>
      </c>
      <c r="D3" s="2" t="s">
        <v>125</v>
      </c>
      <c r="E3" s="2" t="s">
        <v>126</v>
      </c>
      <c r="F3" s="2" t="s">
        <v>127</v>
      </c>
      <c r="G3" s="2" t="s">
        <v>128</v>
      </c>
      <c r="H3" s="2" t="s">
        <v>129</v>
      </c>
    </row>
    <row r="4" spans="1:8" ht="39" customHeight="1">
      <c r="A4" s="3" t="s">
        <v>130</v>
      </c>
      <c r="B4" s="4" t="s">
        <v>116</v>
      </c>
      <c r="C4" s="5">
        <v>7.5425213675213998</v>
      </c>
      <c r="D4" s="5">
        <v>222.07854046447</v>
      </c>
      <c r="E4" s="4">
        <v>10</v>
      </c>
      <c r="F4" s="3" t="s">
        <v>130</v>
      </c>
      <c r="G4" s="5">
        <v>1675.0321367212</v>
      </c>
      <c r="H4" s="6" t="s">
        <v>134</v>
      </c>
    </row>
    <row r="5" spans="1:8" ht="39" customHeight="1">
      <c r="A5" s="3" t="s">
        <v>131</v>
      </c>
      <c r="B5" s="4" t="s">
        <v>132</v>
      </c>
      <c r="C5" s="5">
        <v>78</v>
      </c>
      <c r="D5" s="5">
        <v>25.632087662364999</v>
      </c>
      <c r="E5" s="4">
        <v>10</v>
      </c>
      <c r="F5" s="3" t="s">
        <v>131</v>
      </c>
      <c r="G5" s="5">
        <v>27121.4199175838</v>
      </c>
      <c r="H5" s="6" t="s">
        <v>135</v>
      </c>
    </row>
    <row r="6" spans="1:8" ht="39" hidden="1" customHeight="1">
      <c r="A6" s="3" t="s">
        <v>133</v>
      </c>
      <c r="B6" s="4" t="s">
        <v>132</v>
      </c>
      <c r="C6" s="5">
        <v>25.854700854701001</v>
      </c>
      <c r="D6" s="5">
        <v>997.73280243982003</v>
      </c>
      <c r="E6" s="4">
        <v>10</v>
      </c>
      <c r="F6" s="4"/>
      <c r="G6" s="5">
        <v>25796.083140004001</v>
      </c>
      <c r="H6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537 02-01</vt:lpstr>
      <vt:lpstr>ОСР 537 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2025-11-14T03:40:06Z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6CD54514BBE54F37816DF2E9A5AE8D40_12</vt:lpwstr>
  </property>
  <property fmtid="{D5CDD505-2E9C-101B-9397-08002B2CF9AE}" pid="3" name="KSOProductBuildVer">
    <vt:lpwstr>1049-12.2.0.20795</vt:lpwstr>
  </property>
</Properties>
</file>